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jansafka/Documents/Safka.com/Lecturing/MBA VSE/Financial investment decision making/"/>
    </mc:Choice>
  </mc:AlternateContent>
  <xr:revisionPtr revIDLastSave="0" documentId="13_ncr:1_{FF6D0739-7D5B-7D4F-8537-6DC0E11F1EC7}" xr6:coauthVersionLast="47" xr6:coauthVersionMax="47" xr10:uidLastSave="{00000000-0000-0000-0000-000000000000}"/>
  <bookViews>
    <workbookView xWindow="780" yWindow="500" windowWidth="28020" windowHeight="17500" xr2:uid="{00000000-000D-0000-FFFF-FFFF00000000}"/>
  </bookViews>
  <sheets>
    <sheet name="Cost Benefit Analys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6" i="1"/>
  <c r="H45" i="1"/>
  <c r="H44" i="1"/>
  <c r="H40" i="1"/>
  <c r="H39" i="1"/>
  <c r="H38" i="1"/>
  <c r="H37" i="1"/>
  <c r="H33" i="1"/>
  <c r="H32" i="1"/>
  <c r="H31" i="1"/>
  <c r="H30" i="1"/>
  <c r="H17" i="1"/>
  <c r="H16" i="1"/>
  <c r="H15" i="1"/>
  <c r="H14" i="1"/>
  <c r="H10" i="1"/>
  <c r="H9" i="1"/>
  <c r="H8" i="1"/>
  <c r="H7" i="1"/>
  <c r="H26" i="1"/>
  <c r="H25" i="1"/>
  <c r="H24" i="1"/>
  <c r="H23" i="1"/>
  <c r="G49" i="1"/>
  <c r="G58" i="1" s="1"/>
  <c r="G48" i="1"/>
  <c r="G41" i="1"/>
  <c r="G37" i="1"/>
  <c r="G34" i="1"/>
  <c r="G27" i="1"/>
  <c r="G19" i="1"/>
  <c r="G59" i="1" s="1"/>
  <c r="G18" i="1"/>
  <c r="G11" i="1"/>
  <c r="G30" i="1"/>
  <c r="E23" i="1"/>
  <c r="F23" i="1" s="1"/>
  <c r="G23" i="1" s="1"/>
  <c r="C15" i="1"/>
  <c r="D15" i="1" s="1"/>
  <c r="E15" i="1" s="1"/>
  <c r="F15" i="1" s="1"/>
  <c r="G15" i="1" s="1"/>
  <c r="C14" i="1"/>
  <c r="D14" i="1" s="1"/>
  <c r="E14" i="1" s="1"/>
  <c r="F14" i="1" s="1"/>
  <c r="G14" i="1" s="1"/>
  <c r="C37" i="1"/>
  <c r="D37" i="1" s="1"/>
  <c r="E37" i="1" s="1"/>
  <c r="F37" i="1" s="1"/>
  <c r="F30" i="1"/>
  <c r="E30" i="1"/>
  <c r="D30" i="1"/>
  <c r="C30" i="1"/>
  <c r="G61" i="1" l="1"/>
  <c r="G60" i="1"/>
  <c r="F48" i="1"/>
  <c r="E48" i="1"/>
  <c r="D48" i="1"/>
  <c r="C48" i="1"/>
  <c r="B48" i="1"/>
  <c r="F41" i="1"/>
  <c r="E41" i="1"/>
  <c r="D41" i="1"/>
  <c r="C41" i="1"/>
  <c r="B41" i="1"/>
  <c r="F34" i="1"/>
  <c r="E34" i="1"/>
  <c r="D34" i="1"/>
  <c r="C34" i="1"/>
  <c r="B34" i="1"/>
  <c r="F27" i="1"/>
  <c r="E27" i="1"/>
  <c r="D27" i="1"/>
  <c r="C27" i="1"/>
  <c r="B27" i="1"/>
  <c r="F18" i="1"/>
  <c r="E18" i="1"/>
  <c r="D18" i="1"/>
  <c r="C18" i="1"/>
  <c r="C19" i="1" s="1"/>
  <c r="C59" i="1" s="1"/>
  <c r="B18" i="1"/>
  <c r="F11" i="1"/>
  <c r="E11" i="1"/>
  <c r="D11" i="1"/>
  <c r="C11" i="1"/>
  <c r="B11" i="1"/>
  <c r="B49" i="1" l="1"/>
  <c r="B58" i="1" s="1"/>
  <c r="H34" i="1"/>
  <c r="H48" i="1"/>
  <c r="D49" i="1"/>
  <c r="D58" i="1" s="1"/>
  <c r="H18" i="1"/>
  <c r="F49" i="1"/>
  <c r="F58" i="1" s="1"/>
  <c r="H41" i="1"/>
  <c r="C49" i="1"/>
  <c r="C58" i="1" s="1"/>
  <c r="C61" i="1" s="1"/>
  <c r="E49" i="1"/>
  <c r="E58" i="1" s="1"/>
  <c r="D19" i="1"/>
  <c r="D59" i="1" s="1"/>
  <c r="H27" i="1"/>
  <c r="E19" i="1"/>
  <c r="E59" i="1" s="1"/>
  <c r="F19" i="1"/>
  <c r="F59" i="1" s="1"/>
  <c r="H11" i="1"/>
  <c r="B19" i="1"/>
  <c r="B59" i="1" s="1"/>
  <c r="D61" i="1" l="1"/>
  <c r="H49" i="1"/>
  <c r="H58" i="1" s="1"/>
  <c r="H19" i="1"/>
  <c r="H59" i="1" s="1"/>
  <c r="E61" i="1"/>
  <c r="C60" i="1"/>
  <c r="F61" i="1"/>
  <c r="F60" i="1"/>
  <c r="D60" i="1"/>
  <c r="E60" i="1"/>
  <c r="B60" i="1"/>
  <c r="H60" i="1" l="1"/>
  <c r="B65" i="1" s="1"/>
  <c r="B64" i="1"/>
  <c r="H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tc={AB8940AC-562C-EF42-BE95-574ECFA33A20}</author>
  </authors>
  <commentList>
    <comment ref="A65" authorId="0" shapeId="0" xr:uid="{AB8940AC-562C-EF42-BE95-574ECFA33A20}">
      <text>
        <t>[Threaded comment]
Your version of Excel allows you to read this threaded comment; however, any edits to it will get removed if the file is opened in a newer version of Excel. Learn more: https://go.microsoft.com/fwlink/?linkid=870924
Comment:
    Works only if there is actual investment (first year net benefit is negative, but in time gets repaid)</t>
      </text>
    </comment>
  </commentList>
</comments>
</file>

<file path=xl/sharedStrings.xml><?xml version="1.0" encoding="utf-8"?>
<sst xmlns="http://schemas.openxmlformats.org/spreadsheetml/2006/main" count="90" uniqueCount="75">
  <si>
    <t>COST BENEFIT ANALYSIS</t>
  </si>
  <si>
    <t>NON-RECURRING COSTS</t>
  </si>
  <si>
    <t>TOTAL NON-RECURRING COSTS</t>
  </si>
  <si>
    <t>YEAR 1</t>
  </si>
  <si>
    <t>YEAR 2</t>
  </si>
  <si>
    <t>YEAR 3</t>
  </si>
  <si>
    <t>YEAR 4</t>
  </si>
  <si>
    <t>YEAR 5</t>
  </si>
  <si>
    <t>TOTAL</t>
  </si>
  <si>
    <t>RECURRING COSTS</t>
  </si>
  <si>
    <t>TOTAL RECURRING COSTS</t>
  </si>
  <si>
    <t>QUANTITATIVE BENEFITS</t>
  </si>
  <si>
    <t>REVENUES</t>
  </si>
  <si>
    <t>TOTAL REVENUES</t>
  </si>
  <si>
    <t>COST SAVINGS</t>
  </si>
  <si>
    <t>TOTAL COST SAVINGS</t>
  </si>
  <si>
    <t>COST AVOIDANCE</t>
  </si>
  <si>
    <t>TOTAL COST AVOIDANCE</t>
  </si>
  <si>
    <t>OTHER BENEFITS</t>
  </si>
  <si>
    <t>TOTAL OTHER BENEFITS</t>
  </si>
  <si>
    <t>QUALITATIVE BENEFITS</t>
  </si>
  <si>
    <t>Strategic Alignment</t>
  </si>
  <si>
    <t>Customer Satisfaction</t>
  </si>
  <si>
    <t>Employee Satisfaction</t>
  </si>
  <si>
    <t>Operational Efficiency</t>
  </si>
  <si>
    <t>Risk Mitigation</t>
  </si>
  <si>
    <t>SUMMARY</t>
  </si>
  <si>
    <t>TOTAL BENEFITS</t>
  </si>
  <si>
    <t>TOTAL COSTS</t>
  </si>
  <si>
    <t>NET BENEFIT</t>
  </si>
  <si>
    <t>ROI (%)</t>
  </si>
  <si>
    <t>TOTAL  COSTS</t>
  </si>
  <si>
    <t>QUANTITATIVE COSTS</t>
  </si>
  <si>
    <t>Market expansion</t>
  </si>
  <si>
    <t>Digital transformation
Product innovation</t>
  </si>
  <si>
    <t>Faster service delivery</t>
  </si>
  <si>
    <t>Personalised interactions</t>
  </si>
  <si>
    <t>Improved product quality</t>
  </si>
  <si>
    <t>Increased customer loyalty
Repeat purchases</t>
  </si>
  <si>
    <t>Focus on high-value work
Increase job satisfaction</t>
  </si>
  <si>
    <t>Streamline workflows
Reduce manual tasks
Training, up-skillling
Career development</t>
  </si>
  <si>
    <t>Increase productivity</t>
  </si>
  <si>
    <t>Optimize business processes
Reduce cycle times</t>
  </si>
  <si>
    <t>Improve resource utilisation</t>
  </si>
  <si>
    <t>Enhance data security</t>
  </si>
  <si>
    <t>Ensure integrity of business
critical data</t>
  </si>
  <si>
    <t>Reduce risk of penalties 
from government authorities</t>
  </si>
  <si>
    <t>Initiative I.</t>
  </si>
  <si>
    <t>Initiative II.</t>
  </si>
  <si>
    <t>Initiative III.</t>
  </si>
  <si>
    <t>Initial configuration, customization</t>
  </si>
  <si>
    <t>Development, project management</t>
  </si>
  <si>
    <t>Training and user onboarding</t>
  </si>
  <si>
    <t>Data migration</t>
  </si>
  <si>
    <t>Ongoing support and training</t>
  </si>
  <si>
    <t>Increased sales</t>
  </si>
  <si>
    <t>New services or digital products</t>
  </si>
  <si>
    <t>Faster cash flow</t>
  </si>
  <si>
    <t>Automate manual process</t>
  </si>
  <si>
    <t>Reducing overhead costs</t>
  </si>
  <si>
    <t>Reduce errors and rework</t>
  </si>
  <si>
    <t>Eliminated software license costs</t>
  </si>
  <si>
    <t>Development costs due to plaform 
flexibility</t>
  </si>
  <si>
    <t>Avoided penalties</t>
  </si>
  <si>
    <t>Prefented downtime</t>
  </si>
  <si>
    <t>Repeated purchases from customers</t>
  </si>
  <si>
    <t>Better data analysis and decision making</t>
  </si>
  <si>
    <t>Better scalability in growth</t>
  </si>
  <si>
    <t>Customer retention</t>
  </si>
  <si>
    <t>Atollon SaaS fees</t>
  </si>
  <si>
    <t>YOUR COMPANY | ATOLLON PLATFORM</t>
  </si>
  <si>
    <t>NPV Discount rate</t>
  </si>
  <si>
    <t>NPV</t>
  </si>
  <si>
    <t>IRR</t>
  </si>
  <si>
    <t>INITIAL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</si>
</sst>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0" fontId="3" fillId="2" borderId="0" xfId="1" applyBorder="1" applyAlignment="1">
      <alignment horizontal="left"/>
    </xf>
    <xf numFmtId="0" fontId="3" fillId="2" borderId="0" xfId="1" applyBorder="1" applyAlignment="1">
      <alignment horizontal="center"/>
    </xf>
    <xf numFmtId="0" fontId="1" fillId="4" borderId="0" xfId="3" applyBorder="1" applyAlignment="1">
      <alignment horizontal="left"/>
    </xf>
    <xf numFmtId="0" fontId="1" fillId="3" borderId="0" xfId="2" applyBorder="1" applyAlignment="1">
      <alignment horizontal="left"/>
    </xf>
    <xf numFmtId="0" fontId="2" fillId="0" borderId="0" xfId="0" applyFont="1" applyAlignment="1">
      <alignment horizontal="left"/>
    </xf>
    <xf numFmtId="0" fontId="4" fillId="2" borderId="0" xfId="1" applyFont="1" applyBorder="1" applyAlignment="1">
      <alignment horizontal="left"/>
    </xf>
    <xf numFmtId="0" fontId="3" fillId="5" borderId="0" xfId="4" applyBorder="1" applyAlignment="1">
      <alignment horizontal="left"/>
    </xf>
    <xf numFmtId="0" fontId="3" fillId="5" borderId="0" xfId="4" applyBorder="1" applyAlignment="1">
      <alignment horizontal="center"/>
    </xf>
    <xf numFmtId="0" fontId="1" fillId="7" borderId="0" xfId="6" applyBorder="1" applyAlignment="1">
      <alignment horizontal="left"/>
    </xf>
    <xf numFmtId="0" fontId="1" fillId="7" borderId="0" xfId="6" applyBorder="1" applyAlignment="1">
      <alignment horizontal="center"/>
    </xf>
    <xf numFmtId="0" fontId="1" fillId="6" borderId="0" xfId="5" applyBorder="1" applyAlignment="1">
      <alignment horizontal="left"/>
    </xf>
    <xf numFmtId="0" fontId="3" fillId="8" borderId="0" xfId="7" applyBorder="1" applyAlignment="1">
      <alignment horizontal="left"/>
    </xf>
    <xf numFmtId="0" fontId="3" fillId="8" borderId="0" xfId="7" applyBorder="1" applyAlignment="1">
      <alignment horizontal="center"/>
    </xf>
    <xf numFmtId="0" fontId="1" fillId="10" borderId="0" xfId="9" applyBorder="1" applyAlignment="1">
      <alignment horizontal="left"/>
    </xf>
    <xf numFmtId="0" fontId="1" fillId="9" borderId="0" xfId="8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6" borderId="0" xfId="5" applyBorder="1" applyAlignment="1">
      <alignment horizontal="right"/>
    </xf>
    <xf numFmtId="0" fontId="1" fillId="9" borderId="0" xfId="8" applyBorder="1" applyAlignment="1">
      <alignment horizontal="right"/>
    </xf>
    <xf numFmtId="0" fontId="1" fillId="7" borderId="0" xfId="6" applyBorder="1" applyAlignment="1">
      <alignment horizontal="right"/>
    </xf>
    <xf numFmtId="0" fontId="1" fillId="10" borderId="0" xfId="9"/>
    <xf numFmtId="0" fontId="1" fillId="3" borderId="0" xfId="2" applyBorder="1" applyAlignment="1">
      <alignment horizontal="right"/>
    </xf>
    <xf numFmtId="0" fontId="1" fillId="4" borderId="0" xfId="3" applyBorder="1" applyAlignment="1">
      <alignment horizontal="right"/>
    </xf>
    <xf numFmtId="0" fontId="3" fillId="2" borderId="0" xfId="1" applyBorder="1" applyAlignment="1">
      <alignment horizontal="right"/>
    </xf>
    <xf numFmtId="1" fontId="2" fillId="0" borderId="0" xfId="0" applyNumberFormat="1" applyFont="1" applyAlignment="1">
      <alignment horizontal="right"/>
    </xf>
    <xf numFmtId="9" fontId="0" fillId="0" borderId="0" xfId="0" applyNumberFormat="1" applyAlignment="1">
      <alignment horizontal="right"/>
    </xf>
    <xf numFmtId="1" fontId="0" fillId="0" borderId="0" xfId="0" applyNumberFormat="1"/>
  </cellXfs>
  <cellStyles count="10">
    <cellStyle name="20% - Accent1" xfId="2" builtinId="30"/>
    <cellStyle name="20% - Accent2" xfId="5" builtinId="34"/>
    <cellStyle name="20% - Accent3" xfId="8" builtinId="38"/>
    <cellStyle name="40% - Accent1" xfId="3" builtinId="31"/>
    <cellStyle name="60% - Accent2" xfId="6" builtinId="36"/>
    <cellStyle name="60% - Accent3" xfId="9" builtinId="40"/>
    <cellStyle name="Accent1" xfId="1" builtinId="29"/>
    <cellStyle name="Accent2" xfId="4" builtinId="33"/>
    <cellStyle name="Accent3" xfId="7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 Safka" id="{048FFCCB-EB88-804E-911A-2AAA50365971}" userId="737bcc0ac8d9c15e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5" dT="2024-02-10T08:00:08.05" personId="{048FFCCB-EB88-804E-911A-2AAA50365971}" id="{AB8940AC-562C-EF42-BE95-574ECFA33A20}">
    <text>Works only if there is actual investment (first year net benefit is negative, but in time gets repaid)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zoomScale="125" workbookViewId="0">
      <selection activeCell="C10" sqref="C10"/>
    </sheetView>
  </sheetViews>
  <sheetFormatPr baseColWidth="10" defaultColWidth="8.83203125" defaultRowHeight="15" x14ac:dyDescent="0.2"/>
  <cols>
    <col min="1" max="1" width="33" customWidth="1"/>
    <col min="2" max="8" width="20" customWidth="1"/>
  </cols>
  <sheetData>
    <row r="1" spans="1:8" ht="29" x14ac:dyDescent="0.35">
      <c r="A1" s="7" t="s">
        <v>0</v>
      </c>
      <c r="B1" s="2"/>
      <c r="C1" s="2"/>
      <c r="D1" s="2"/>
      <c r="E1" s="2"/>
      <c r="F1" s="2"/>
      <c r="G1" s="2"/>
      <c r="H1" s="2"/>
    </row>
    <row r="2" spans="1:8" ht="16" x14ac:dyDescent="0.2">
      <c r="A2" s="2" t="s">
        <v>70</v>
      </c>
      <c r="B2" s="2"/>
      <c r="C2" s="2"/>
      <c r="D2" s="2"/>
      <c r="E2" s="2"/>
      <c r="F2" s="2"/>
      <c r="G2" s="2"/>
      <c r="H2" s="2"/>
    </row>
    <row r="3" spans="1:8" x14ac:dyDescent="0.2">
      <c r="A3" s="1"/>
    </row>
    <row r="4" spans="1:8" ht="16" x14ac:dyDescent="0.2">
      <c r="A4" s="8" t="s">
        <v>32</v>
      </c>
      <c r="B4" s="9" t="s">
        <v>74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</row>
    <row r="5" spans="1:8" ht="6" customHeight="1" x14ac:dyDescent="0.2">
      <c r="A5" s="1"/>
    </row>
    <row r="6" spans="1:8" ht="16" x14ac:dyDescent="0.2">
      <c r="A6" s="10" t="s">
        <v>1</v>
      </c>
      <c r="B6" s="11"/>
      <c r="C6" s="11"/>
      <c r="D6" s="11"/>
      <c r="E6" s="11"/>
      <c r="F6" s="11"/>
      <c r="G6" s="11"/>
      <c r="H6" s="11"/>
    </row>
    <row r="7" spans="1:8" x14ac:dyDescent="0.2">
      <c r="A7" s="1" t="s">
        <v>50</v>
      </c>
      <c r="B7">
        <v>8800</v>
      </c>
      <c r="H7">
        <f>SUM(B7:G7)</f>
        <v>8800</v>
      </c>
    </row>
    <row r="8" spans="1:8" x14ac:dyDescent="0.2">
      <c r="A8" s="1" t="s">
        <v>51</v>
      </c>
      <c r="B8">
        <v>8800</v>
      </c>
      <c r="H8">
        <f>SUM(B8:G8)</f>
        <v>8800</v>
      </c>
    </row>
    <row r="9" spans="1:8" x14ac:dyDescent="0.2">
      <c r="A9" s="1" t="s">
        <v>52</v>
      </c>
      <c r="B9">
        <v>8000</v>
      </c>
      <c r="H9">
        <f>SUM(B9:G9)</f>
        <v>8000</v>
      </c>
    </row>
    <row r="10" spans="1:8" x14ac:dyDescent="0.2">
      <c r="A10" s="1" t="s">
        <v>53</v>
      </c>
      <c r="B10">
        <v>3200</v>
      </c>
      <c r="H10">
        <f>SUM(B10:G10)</f>
        <v>3200</v>
      </c>
    </row>
    <row r="11" spans="1:8" ht="16" x14ac:dyDescent="0.2">
      <c r="A11" s="12" t="s">
        <v>2</v>
      </c>
      <c r="B11" s="20">
        <f t="shared" ref="B11:H11" si="0">SUM(B7:B10)</f>
        <v>28800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0</v>
      </c>
      <c r="H11" s="20">
        <f t="shared" si="0"/>
        <v>28800</v>
      </c>
    </row>
    <row r="12" spans="1:8" ht="6" customHeight="1" x14ac:dyDescent="0.2">
      <c r="A12" s="1"/>
    </row>
    <row r="13" spans="1:8" ht="16" x14ac:dyDescent="0.2">
      <c r="A13" s="10" t="s">
        <v>9</v>
      </c>
      <c r="B13" s="10"/>
      <c r="C13" s="10"/>
      <c r="D13" s="10"/>
      <c r="E13" s="10"/>
      <c r="F13" s="10"/>
      <c r="G13" s="10"/>
      <c r="H13" s="10"/>
    </row>
    <row r="14" spans="1:8" x14ac:dyDescent="0.2">
      <c r="A14" s="1" t="s">
        <v>69</v>
      </c>
      <c r="C14">
        <f>480*12</f>
        <v>5760</v>
      </c>
      <c r="D14">
        <f t="shared" ref="C14:G15" si="1">C14</f>
        <v>5760</v>
      </c>
      <c r="E14">
        <f t="shared" si="1"/>
        <v>5760</v>
      </c>
      <c r="F14">
        <f t="shared" si="1"/>
        <v>5760</v>
      </c>
      <c r="G14">
        <f t="shared" si="1"/>
        <v>5760</v>
      </c>
      <c r="H14">
        <f>SUM(B14:G14)</f>
        <v>28800</v>
      </c>
    </row>
    <row r="15" spans="1:8" x14ac:dyDescent="0.2">
      <c r="A15" s="1" t="s">
        <v>54</v>
      </c>
      <c r="C15">
        <f>480*4</f>
        <v>1920</v>
      </c>
      <c r="D15">
        <f t="shared" si="1"/>
        <v>1920</v>
      </c>
      <c r="E15">
        <f t="shared" si="1"/>
        <v>1920</v>
      </c>
      <c r="F15">
        <f t="shared" si="1"/>
        <v>1920</v>
      </c>
      <c r="G15">
        <f t="shared" si="1"/>
        <v>1920</v>
      </c>
      <c r="H15">
        <f>SUM(B15:G15)</f>
        <v>9600</v>
      </c>
    </row>
    <row r="16" spans="1:8" x14ac:dyDescent="0.2">
      <c r="H16">
        <f>SUM(B16:G16)</f>
        <v>0</v>
      </c>
    </row>
    <row r="17" spans="1:8" x14ac:dyDescent="0.2">
      <c r="H17">
        <f>SUM(B17:G17)</f>
        <v>0</v>
      </c>
    </row>
    <row r="18" spans="1:8" ht="16" x14ac:dyDescent="0.2">
      <c r="A18" s="12" t="s">
        <v>10</v>
      </c>
      <c r="B18" s="20">
        <f>SUM(B14:B17)</f>
        <v>0</v>
      </c>
      <c r="C18" s="20">
        <f t="shared" ref="C18:H18" si="2">SUM(C14:C17)</f>
        <v>7680</v>
      </c>
      <c r="D18" s="20">
        <f t="shared" si="2"/>
        <v>7680</v>
      </c>
      <c r="E18" s="20">
        <f t="shared" si="2"/>
        <v>7680</v>
      </c>
      <c r="F18" s="20">
        <f t="shared" si="2"/>
        <v>7680</v>
      </c>
      <c r="G18" s="20">
        <f t="shared" si="2"/>
        <v>7680</v>
      </c>
      <c r="H18" s="20">
        <f t="shared" si="2"/>
        <v>38400</v>
      </c>
    </row>
    <row r="19" spans="1:8" ht="16" x14ac:dyDescent="0.2">
      <c r="A19" s="10" t="s">
        <v>31</v>
      </c>
      <c r="B19" s="22">
        <f>SUM(B18,B11)</f>
        <v>28800</v>
      </c>
      <c r="C19" s="22">
        <f t="shared" ref="C19:H19" si="3">SUM(C18,C11)</f>
        <v>7680</v>
      </c>
      <c r="D19" s="22">
        <f t="shared" si="3"/>
        <v>7680</v>
      </c>
      <c r="E19" s="22">
        <f t="shared" si="3"/>
        <v>7680</v>
      </c>
      <c r="F19" s="22">
        <f t="shared" si="3"/>
        <v>7680</v>
      </c>
      <c r="G19" s="22">
        <f t="shared" si="3"/>
        <v>7680</v>
      </c>
      <c r="H19" s="22">
        <f t="shared" si="3"/>
        <v>67200</v>
      </c>
    </row>
    <row r="20" spans="1:8" ht="6" customHeight="1" x14ac:dyDescent="0.2">
      <c r="A20" s="1"/>
    </row>
    <row r="21" spans="1:8" ht="16" x14ac:dyDescent="0.2">
      <c r="A21" s="13" t="s">
        <v>11</v>
      </c>
      <c r="B21" s="14" t="s">
        <v>74</v>
      </c>
      <c r="C21" s="14" t="s">
        <v>3</v>
      </c>
      <c r="D21" s="14" t="s">
        <v>4</v>
      </c>
      <c r="E21" s="14" t="s">
        <v>5</v>
      </c>
      <c r="F21" s="14" t="s">
        <v>6</v>
      </c>
      <c r="G21" s="14" t="s">
        <v>7</v>
      </c>
      <c r="H21" s="14" t="s">
        <v>8</v>
      </c>
    </row>
    <row r="22" spans="1:8" ht="16" x14ac:dyDescent="0.2">
      <c r="A22" s="15" t="s">
        <v>12</v>
      </c>
      <c r="B22" s="15"/>
      <c r="C22" s="15"/>
      <c r="D22" s="15"/>
      <c r="E22" s="15"/>
      <c r="F22" s="15"/>
      <c r="G22" s="15"/>
      <c r="H22" s="15"/>
    </row>
    <row r="23" spans="1:8" x14ac:dyDescent="0.2">
      <c r="A23" t="s">
        <v>55</v>
      </c>
      <c r="D23">
        <v>30000</v>
      </c>
      <c r="E23">
        <f>D23*1.2</f>
        <v>36000</v>
      </c>
      <c r="F23">
        <f>E23*1.2</f>
        <v>43200</v>
      </c>
      <c r="G23">
        <f>F23*1.2</f>
        <v>51840</v>
      </c>
      <c r="H23">
        <f>SUM(B23:G23)</f>
        <v>161040</v>
      </c>
    </row>
    <row r="24" spans="1:8" x14ac:dyDescent="0.2">
      <c r="A24" t="s">
        <v>56</v>
      </c>
      <c r="H24">
        <f>SUM(B24:G24)</f>
        <v>0</v>
      </c>
    </row>
    <row r="25" spans="1:8" x14ac:dyDescent="0.2">
      <c r="A25" t="s">
        <v>57</v>
      </c>
      <c r="H25">
        <f>SUM(B25:G25)</f>
        <v>0</v>
      </c>
    </row>
    <row r="26" spans="1:8" x14ac:dyDescent="0.2">
      <c r="A26" t="s">
        <v>65</v>
      </c>
      <c r="H26">
        <f>SUM(B26:G26)</f>
        <v>0</v>
      </c>
    </row>
    <row r="27" spans="1:8" ht="16" x14ac:dyDescent="0.2">
      <c r="A27" s="16" t="s">
        <v>13</v>
      </c>
      <c r="B27" s="21">
        <f>SUM(B23:B26)</f>
        <v>0</v>
      </c>
      <c r="C27" s="21">
        <f t="shared" ref="C27:H27" si="4">SUM(C23:C26)</f>
        <v>0</v>
      </c>
      <c r="D27" s="21">
        <f t="shared" si="4"/>
        <v>30000</v>
      </c>
      <c r="E27" s="21">
        <f t="shared" si="4"/>
        <v>36000</v>
      </c>
      <c r="F27" s="21">
        <f t="shared" si="4"/>
        <v>43200</v>
      </c>
      <c r="G27" s="21">
        <f t="shared" si="4"/>
        <v>51840</v>
      </c>
      <c r="H27" s="21">
        <f t="shared" si="4"/>
        <v>161040</v>
      </c>
    </row>
    <row r="28" spans="1:8" ht="6" customHeight="1" x14ac:dyDescent="0.2">
      <c r="A28" s="1"/>
    </row>
    <row r="29" spans="1:8" ht="16" x14ac:dyDescent="0.2">
      <c r="A29" s="15" t="s">
        <v>14</v>
      </c>
      <c r="B29" s="15"/>
      <c r="C29" s="15"/>
      <c r="D29" s="15"/>
      <c r="E29" s="15"/>
      <c r="F29" s="15"/>
      <c r="G29" s="15"/>
      <c r="H29" s="15"/>
    </row>
    <row r="30" spans="1:8" x14ac:dyDescent="0.2">
      <c r="A30" t="s">
        <v>58</v>
      </c>
      <c r="C30">
        <f>3000*3*0.1*12</f>
        <v>10800</v>
      </c>
      <c r="D30">
        <f>3000*3*0.1*12</f>
        <v>10800</v>
      </c>
      <c r="E30">
        <f>3000*3*0.1*12</f>
        <v>10800</v>
      </c>
      <c r="F30">
        <f>3000*3*0.1*12</f>
        <v>10800</v>
      </c>
      <c r="G30">
        <f>3000*3*0.1*12</f>
        <v>10800</v>
      </c>
      <c r="H30">
        <f>SUM(B30:G30)</f>
        <v>54000</v>
      </c>
    </row>
    <row r="31" spans="1:8" x14ac:dyDescent="0.2">
      <c r="A31" t="s">
        <v>59</v>
      </c>
      <c r="H31">
        <f>SUM(B31:G31)</f>
        <v>0</v>
      </c>
    </row>
    <row r="32" spans="1:8" x14ac:dyDescent="0.2">
      <c r="A32" t="s">
        <v>60</v>
      </c>
      <c r="H32">
        <f>SUM(B32:G32)</f>
        <v>0</v>
      </c>
    </row>
    <row r="33" spans="1:8" x14ac:dyDescent="0.2">
      <c r="H33">
        <f>SUM(B33:G33)</f>
        <v>0</v>
      </c>
    </row>
    <row r="34" spans="1:8" ht="16" x14ac:dyDescent="0.2">
      <c r="A34" s="16" t="s">
        <v>15</v>
      </c>
      <c r="B34" s="21">
        <f>SUM(B30:B33)</f>
        <v>0</v>
      </c>
      <c r="C34" s="21">
        <f t="shared" ref="C34:H34" si="5">SUM(C30:C33)</f>
        <v>10800</v>
      </c>
      <c r="D34" s="21">
        <f t="shared" si="5"/>
        <v>10800</v>
      </c>
      <c r="E34" s="21">
        <f t="shared" si="5"/>
        <v>10800</v>
      </c>
      <c r="F34" s="21">
        <f t="shared" si="5"/>
        <v>10800</v>
      </c>
      <c r="G34" s="21">
        <f t="shared" si="5"/>
        <v>10800</v>
      </c>
      <c r="H34" s="21">
        <f t="shared" si="5"/>
        <v>54000</v>
      </c>
    </row>
    <row r="35" spans="1:8" ht="6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16" x14ac:dyDescent="0.2">
      <c r="A36" s="15" t="s">
        <v>16</v>
      </c>
      <c r="B36" s="15"/>
      <c r="C36" s="15"/>
      <c r="D36" s="15"/>
      <c r="E36" s="15"/>
      <c r="F36" s="15"/>
      <c r="G36" s="15"/>
      <c r="H36" s="15"/>
    </row>
    <row r="37" spans="1:8" x14ac:dyDescent="0.2">
      <c r="A37" t="s">
        <v>61</v>
      </c>
      <c r="C37">
        <f>200*12</f>
        <v>2400</v>
      </c>
      <c r="D37">
        <f>C37</f>
        <v>2400</v>
      </c>
      <c r="E37">
        <f>D37</f>
        <v>2400</v>
      </c>
      <c r="F37">
        <f>E37</f>
        <v>2400</v>
      </c>
      <c r="G37">
        <f>F37</f>
        <v>2400</v>
      </c>
      <c r="H37">
        <f>SUM(B37:G37)</f>
        <v>12000</v>
      </c>
    </row>
    <row r="38" spans="1:8" ht="32" x14ac:dyDescent="0.2">
      <c r="A38" s="19" t="s">
        <v>62</v>
      </c>
      <c r="H38">
        <f>SUM(B38:G38)</f>
        <v>0</v>
      </c>
    </row>
    <row r="39" spans="1:8" x14ac:dyDescent="0.2">
      <c r="A39" t="s">
        <v>63</v>
      </c>
      <c r="H39">
        <f>SUM(B39:G39)</f>
        <v>0</v>
      </c>
    </row>
    <row r="40" spans="1:8" x14ac:dyDescent="0.2">
      <c r="A40" t="s">
        <v>64</v>
      </c>
      <c r="H40">
        <f>SUM(B40:G40)</f>
        <v>0</v>
      </c>
    </row>
    <row r="41" spans="1:8" ht="16" x14ac:dyDescent="0.2">
      <c r="A41" s="16" t="s">
        <v>17</v>
      </c>
      <c r="B41" s="21">
        <f t="shared" ref="B41:H41" si="6">SUM(B37:B40)</f>
        <v>0</v>
      </c>
      <c r="C41" s="21">
        <f t="shared" si="6"/>
        <v>2400</v>
      </c>
      <c r="D41" s="21">
        <f t="shared" si="6"/>
        <v>2400</v>
      </c>
      <c r="E41" s="21">
        <f t="shared" si="6"/>
        <v>2400</v>
      </c>
      <c r="F41" s="21">
        <f t="shared" si="6"/>
        <v>2400</v>
      </c>
      <c r="G41" s="21">
        <f t="shared" si="6"/>
        <v>2400</v>
      </c>
      <c r="H41" s="21">
        <f t="shared" si="6"/>
        <v>12000</v>
      </c>
    </row>
    <row r="42" spans="1:8" ht="6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16" x14ac:dyDescent="0.2">
      <c r="A43" s="15" t="s">
        <v>18</v>
      </c>
      <c r="B43" s="15"/>
      <c r="C43" s="15"/>
      <c r="D43" s="15"/>
      <c r="E43" s="15"/>
      <c r="F43" s="15"/>
      <c r="G43" s="15"/>
      <c r="H43" s="15"/>
    </row>
    <row r="44" spans="1:8" x14ac:dyDescent="0.2">
      <c r="A44" t="s">
        <v>66</v>
      </c>
      <c r="H44">
        <f>SUM(B44:G44)</f>
        <v>0</v>
      </c>
    </row>
    <row r="45" spans="1:8" x14ac:dyDescent="0.2">
      <c r="A45" t="s">
        <v>67</v>
      </c>
      <c r="H45">
        <f>SUM(B45:G45)</f>
        <v>0</v>
      </c>
    </row>
    <row r="46" spans="1:8" x14ac:dyDescent="0.2">
      <c r="A46" t="s">
        <v>68</v>
      </c>
      <c r="H46">
        <f>SUM(B46:G46)</f>
        <v>0</v>
      </c>
    </row>
    <row r="47" spans="1:8" x14ac:dyDescent="0.2">
      <c r="H47">
        <f>SUM(B47:G47)</f>
        <v>0</v>
      </c>
    </row>
    <row r="48" spans="1:8" ht="16" x14ac:dyDescent="0.2">
      <c r="A48" s="16" t="s">
        <v>19</v>
      </c>
      <c r="B48" s="21">
        <f t="shared" ref="B48:H48" si="7">SUM(B44:B47)</f>
        <v>0</v>
      </c>
      <c r="C48" s="21">
        <f t="shared" si="7"/>
        <v>0</v>
      </c>
      <c r="D48" s="21">
        <f t="shared" si="7"/>
        <v>0</v>
      </c>
      <c r="E48" s="21">
        <f t="shared" si="7"/>
        <v>0</v>
      </c>
      <c r="F48" s="21">
        <f t="shared" si="7"/>
        <v>0</v>
      </c>
      <c r="G48" s="21">
        <f t="shared" si="7"/>
        <v>0</v>
      </c>
      <c r="H48" s="21">
        <f t="shared" si="7"/>
        <v>0</v>
      </c>
    </row>
    <row r="49" spans="1:8" ht="16" x14ac:dyDescent="0.2">
      <c r="A49" s="23" t="s">
        <v>27</v>
      </c>
      <c r="B49" s="23">
        <f t="shared" ref="B49:H49" si="8">SUM(B48,B41,B34,B27)</f>
        <v>0</v>
      </c>
      <c r="C49" s="23">
        <f t="shared" si="8"/>
        <v>13200</v>
      </c>
      <c r="D49" s="23">
        <f t="shared" si="8"/>
        <v>43200</v>
      </c>
      <c r="E49" s="23">
        <f t="shared" si="8"/>
        <v>49200</v>
      </c>
      <c r="F49" s="23">
        <f t="shared" si="8"/>
        <v>56400</v>
      </c>
      <c r="G49" s="23">
        <f t="shared" si="8"/>
        <v>65040</v>
      </c>
      <c r="H49" s="23">
        <f t="shared" si="8"/>
        <v>227040</v>
      </c>
    </row>
    <row r="50" spans="1:8" ht="6" customHeight="1" x14ac:dyDescent="0.2">
      <c r="A50" s="1"/>
      <c r="B50" s="1"/>
      <c r="C50" s="1"/>
      <c r="D50" s="1"/>
      <c r="E50" s="1"/>
      <c r="F50" s="1"/>
      <c r="G50" s="1"/>
      <c r="H50" s="1"/>
    </row>
    <row r="51" spans="1:8" ht="16" x14ac:dyDescent="0.2">
      <c r="A51" s="2" t="s">
        <v>20</v>
      </c>
      <c r="B51" s="3" t="s">
        <v>74</v>
      </c>
      <c r="C51" s="3" t="s">
        <v>3</v>
      </c>
      <c r="D51" s="3" t="s">
        <v>4</v>
      </c>
      <c r="E51" s="3" t="s">
        <v>5</v>
      </c>
      <c r="F51" s="3" t="s">
        <v>6</v>
      </c>
      <c r="G51" s="3" t="s">
        <v>7</v>
      </c>
      <c r="H51" s="3" t="s">
        <v>8</v>
      </c>
    </row>
    <row r="52" spans="1:8" ht="30" x14ac:dyDescent="0.2">
      <c r="A52" s="6" t="s">
        <v>21</v>
      </c>
      <c r="B52" s="17"/>
      <c r="C52" s="17" t="s">
        <v>34</v>
      </c>
      <c r="D52" s="18" t="s">
        <v>33</v>
      </c>
      <c r="E52" s="18"/>
      <c r="F52" s="18"/>
      <c r="G52" s="18"/>
      <c r="H52" s="18"/>
    </row>
    <row r="53" spans="1:8" ht="30" x14ac:dyDescent="0.2">
      <c r="A53" s="6" t="s">
        <v>22</v>
      </c>
      <c r="B53" s="17"/>
      <c r="C53" s="17" t="s">
        <v>35</v>
      </c>
      <c r="D53" s="18" t="s">
        <v>36</v>
      </c>
      <c r="E53" s="18" t="s">
        <v>37</v>
      </c>
      <c r="F53" s="17" t="s">
        <v>38</v>
      </c>
      <c r="G53" s="18"/>
      <c r="H53" s="18"/>
    </row>
    <row r="54" spans="1:8" ht="60" x14ac:dyDescent="0.2">
      <c r="A54" s="6" t="s">
        <v>23</v>
      </c>
      <c r="B54" s="17"/>
      <c r="C54" s="17" t="s">
        <v>40</v>
      </c>
      <c r="D54" s="17" t="s">
        <v>39</v>
      </c>
      <c r="E54" s="18"/>
      <c r="F54" s="18"/>
      <c r="G54" s="18"/>
      <c r="H54" s="18"/>
    </row>
    <row r="55" spans="1:8" ht="45" x14ac:dyDescent="0.2">
      <c r="A55" s="6" t="s">
        <v>24</v>
      </c>
      <c r="B55" s="17"/>
      <c r="C55" s="17" t="s">
        <v>42</v>
      </c>
      <c r="D55" s="18" t="s">
        <v>41</v>
      </c>
      <c r="E55" s="18" t="s">
        <v>43</v>
      </c>
      <c r="F55" s="18"/>
      <c r="G55" s="18"/>
      <c r="H55" s="18"/>
    </row>
    <row r="56" spans="1:8" ht="33" customHeight="1" x14ac:dyDescent="0.2">
      <c r="A56" s="6" t="s">
        <v>25</v>
      </c>
      <c r="B56" s="17"/>
      <c r="C56" s="17" t="s">
        <v>46</v>
      </c>
      <c r="D56" s="18" t="s">
        <v>44</v>
      </c>
      <c r="E56" s="17" t="s">
        <v>45</v>
      </c>
      <c r="F56" s="18"/>
      <c r="G56" s="18"/>
      <c r="H56" s="18"/>
    </row>
    <row r="57" spans="1:8" ht="16" x14ac:dyDescent="0.2">
      <c r="A57" s="6" t="s">
        <v>26</v>
      </c>
      <c r="B57" s="18"/>
      <c r="C57" s="18" t="s">
        <v>47</v>
      </c>
      <c r="D57" s="18" t="s">
        <v>48</v>
      </c>
      <c r="E57" s="18" t="s">
        <v>49</v>
      </c>
      <c r="F57" s="18"/>
      <c r="G57" s="18"/>
      <c r="H57" s="18"/>
    </row>
    <row r="58" spans="1:8" ht="16" x14ac:dyDescent="0.2">
      <c r="A58" s="5" t="s">
        <v>27</v>
      </c>
      <c r="B58" s="24">
        <f t="shared" ref="B58:H58" si="9">B49</f>
        <v>0</v>
      </c>
      <c r="C58" s="24">
        <f t="shared" si="9"/>
        <v>13200</v>
      </c>
      <c r="D58" s="24">
        <f t="shared" si="9"/>
        <v>43200</v>
      </c>
      <c r="E58" s="24">
        <f t="shared" si="9"/>
        <v>49200</v>
      </c>
      <c r="F58" s="24">
        <f t="shared" si="9"/>
        <v>56400</v>
      </c>
      <c r="G58" s="24">
        <f t="shared" ref="G58" si="10">G49</f>
        <v>65040</v>
      </c>
      <c r="H58" s="24">
        <f t="shared" si="9"/>
        <v>227040</v>
      </c>
    </row>
    <row r="59" spans="1:8" ht="16" x14ac:dyDescent="0.2">
      <c r="A59" s="4" t="s">
        <v>28</v>
      </c>
      <c r="B59" s="25">
        <f t="shared" ref="B59:H59" si="11">B19</f>
        <v>28800</v>
      </c>
      <c r="C59" s="25">
        <f t="shared" si="11"/>
        <v>7680</v>
      </c>
      <c r="D59" s="25">
        <f t="shared" si="11"/>
        <v>7680</v>
      </c>
      <c r="E59" s="25">
        <f t="shared" si="11"/>
        <v>7680</v>
      </c>
      <c r="F59" s="25">
        <f t="shared" si="11"/>
        <v>7680</v>
      </c>
      <c r="G59" s="25">
        <f t="shared" ref="G59" si="12">G19</f>
        <v>7680</v>
      </c>
      <c r="H59" s="25">
        <f t="shared" si="11"/>
        <v>67200</v>
      </c>
    </row>
    <row r="60" spans="1:8" ht="16" x14ac:dyDescent="0.2">
      <c r="A60" s="2" t="s">
        <v>29</v>
      </c>
      <c r="B60" s="26">
        <f t="shared" ref="B60:H60" si="13">B58-B59</f>
        <v>-28800</v>
      </c>
      <c r="C60" s="26">
        <f t="shared" si="13"/>
        <v>5520</v>
      </c>
      <c r="D60" s="26">
        <f t="shared" si="13"/>
        <v>35520</v>
      </c>
      <c r="E60" s="26">
        <f t="shared" si="13"/>
        <v>41520</v>
      </c>
      <c r="F60" s="26">
        <f t="shared" si="13"/>
        <v>48720</v>
      </c>
      <c r="G60" s="26">
        <f t="shared" si="13"/>
        <v>57360</v>
      </c>
      <c r="H60" s="26">
        <f t="shared" si="13"/>
        <v>159840</v>
      </c>
    </row>
    <row r="61" spans="1:8" ht="16" x14ac:dyDescent="0.2">
      <c r="A61" s="6" t="s">
        <v>30</v>
      </c>
      <c r="B61" s="27"/>
      <c r="C61" s="27">
        <f t="shared" ref="B61:H61" si="14">IF(C59 &lt;&gt; 0,(C58-C59)/C59*100,0)</f>
        <v>71.875</v>
      </c>
      <c r="D61" s="27">
        <f t="shared" si="14"/>
        <v>462.5</v>
      </c>
      <c r="E61" s="27">
        <f t="shared" si="14"/>
        <v>540.625</v>
      </c>
      <c r="F61" s="27">
        <f t="shared" si="14"/>
        <v>634.375</v>
      </c>
      <c r="G61" s="27">
        <f t="shared" ref="G61" si="15">IF(G59 &lt;&gt; 0,(G58-G59)/G59*100,0)</f>
        <v>746.875</v>
      </c>
      <c r="H61" s="27">
        <f t="shared" si="14"/>
        <v>237.85714285714286</v>
      </c>
    </row>
    <row r="62" spans="1:8" x14ac:dyDescent="0.2">
      <c r="A62" s="1"/>
    </row>
    <row r="63" spans="1:8" x14ac:dyDescent="0.2">
      <c r="A63" t="s">
        <v>71</v>
      </c>
      <c r="B63">
        <v>0.08</v>
      </c>
    </row>
    <row r="64" spans="1:8" x14ac:dyDescent="0.2">
      <c r="A64" t="s">
        <v>72</v>
      </c>
      <c r="B64" s="29">
        <f>NPV(B63,C60:G60)+B60</f>
        <v>114572.60726548714</v>
      </c>
    </row>
    <row r="65" spans="1:2" x14ac:dyDescent="0.2">
      <c r="A65" t="s">
        <v>73</v>
      </c>
      <c r="B65" s="28">
        <f>IF(AND(B60&lt;0, H60 &gt; 0), IRR(B60:G60),"WND")</f>
        <v>0.80057677008730344</v>
      </c>
    </row>
  </sheetData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Benefit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Jan Safka</cp:lastModifiedBy>
  <dcterms:created xsi:type="dcterms:W3CDTF">2024-02-09T14:13:26Z</dcterms:created>
  <dcterms:modified xsi:type="dcterms:W3CDTF">2024-02-10T10:44:57Z</dcterms:modified>
</cp:coreProperties>
</file>